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13 Ejercicio Completo\5_PlanComun_M1_A13_ActividadPractica\"/>
    </mc:Choice>
  </mc:AlternateContent>
  <bookViews>
    <workbookView xWindow="0" yWindow="0" windowWidth="20490" windowHeight="8620"/>
  </bookViews>
  <sheets>
    <sheet name="LIBRO DIARIO " sheetId="3" r:id="rId1"/>
    <sheet name="Libros Auxiliares " sheetId="19" r:id="rId2"/>
    <sheet name="LIBROS MAYORES" sheetId="4" r:id="rId3"/>
    <sheet name="EEFF-FLUJOS-CAMBIO PATRIMONIO  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9" l="1"/>
  <c r="G16" i="19"/>
  <c r="H6" i="19"/>
  <c r="G6" i="19"/>
  <c r="G10" i="19" s="1"/>
  <c r="F20" i="19"/>
  <c r="G20" i="19"/>
  <c r="F10" i="19"/>
  <c r="H20" i="19" l="1"/>
  <c r="H10" i="19"/>
  <c r="B9" i="5" l="1"/>
  <c r="B8" i="5"/>
  <c r="B7" i="5"/>
  <c r="B6" i="5"/>
  <c r="C74" i="4"/>
  <c r="D74" i="4"/>
  <c r="C68" i="4"/>
  <c r="D55" i="4"/>
  <c r="D48" i="4"/>
  <c r="D33" i="4"/>
  <c r="D26" i="4"/>
  <c r="D12" i="4"/>
  <c r="C9" i="4"/>
  <c r="C11" i="4" s="1"/>
  <c r="D11" i="4"/>
  <c r="F20" i="5"/>
  <c r="F19" i="5"/>
  <c r="C30" i="5"/>
  <c r="C45" i="4"/>
  <c r="C47" i="4" s="1"/>
  <c r="C31" i="5" s="1"/>
  <c r="C16" i="4"/>
  <c r="D17" i="4" s="1"/>
  <c r="D18" i="4" s="1"/>
  <c r="C78" i="4"/>
  <c r="D80" i="4" s="1"/>
  <c r="D32" i="4"/>
  <c r="D67" i="4"/>
  <c r="C60" i="4"/>
  <c r="D25" i="4"/>
  <c r="C40" i="4"/>
  <c r="D40" i="4"/>
  <c r="C38" i="3"/>
  <c r="C53" i="4" s="1"/>
  <c r="D35" i="3"/>
  <c r="C34" i="3"/>
  <c r="C41" i="3" s="1"/>
  <c r="G44" i="5"/>
  <c r="H44" i="5" s="1"/>
  <c r="C43" i="5"/>
  <c r="H43" i="5" s="1"/>
  <c r="C32" i="5"/>
  <c r="H45" i="5" l="1"/>
  <c r="G45" i="5"/>
  <c r="C45" i="5"/>
  <c r="C33" i="5"/>
  <c r="C18" i="4"/>
  <c r="D41" i="3"/>
  <c r="D39" i="3"/>
  <c r="J14" i="5"/>
  <c r="J15" i="5"/>
  <c r="J17" i="5" l="1"/>
  <c r="D61" i="4"/>
  <c r="D54" i="4"/>
  <c r="C61" i="4" l="1"/>
  <c r="C54" i="4"/>
  <c r="C36" i="5" s="1"/>
  <c r="C37" i="5" s="1"/>
  <c r="C32" i="4"/>
  <c r="C25" i="4"/>
  <c r="C5" i="5" l="1"/>
  <c r="C20" i="5" s="1"/>
  <c r="D22" i="5" s="1"/>
</calcChain>
</file>

<file path=xl/sharedStrings.xml><?xml version="1.0" encoding="utf-8"?>
<sst xmlns="http://schemas.openxmlformats.org/spreadsheetml/2006/main" count="245" uniqueCount="129">
  <si>
    <t>Fecha</t>
  </si>
  <si>
    <t>RUT</t>
  </si>
  <si>
    <t>LIBRO DE COMPRAS</t>
  </si>
  <si>
    <t xml:space="preserve"> </t>
  </si>
  <si>
    <t>LIBRO DIARIO</t>
  </si>
  <si>
    <t>Cuentas</t>
  </si>
  <si>
    <t>Debe</t>
  </si>
  <si>
    <t>Haber</t>
  </si>
  <si>
    <t xml:space="preserve">Totales </t>
  </si>
  <si>
    <t>LIBROS MAYORES</t>
  </si>
  <si>
    <t>Cuenta :</t>
  </si>
  <si>
    <t>Concepto</t>
  </si>
  <si>
    <t>Sumas</t>
  </si>
  <si>
    <t>Saldo Deudor</t>
  </si>
  <si>
    <t>Saldo Acreedor</t>
  </si>
  <si>
    <t xml:space="preserve">Sumas </t>
  </si>
  <si>
    <t>ESTADO DE SITUACIÓN AL 31.12.2019</t>
  </si>
  <si>
    <t>Activo</t>
  </si>
  <si>
    <t>Pasivo</t>
  </si>
  <si>
    <t>Activo Corriente</t>
  </si>
  <si>
    <t xml:space="preserve">  $ </t>
  </si>
  <si>
    <t>Pasivo Corriente</t>
  </si>
  <si>
    <t>$</t>
  </si>
  <si>
    <t>Pasivo No Corriente</t>
  </si>
  <si>
    <t>Activo No Corriente</t>
  </si>
  <si>
    <t>Patrimonio</t>
  </si>
  <si>
    <t>Totales</t>
  </si>
  <si>
    <t xml:space="preserve">ventas </t>
  </si>
  <si>
    <t xml:space="preserve">menos </t>
  </si>
  <si>
    <t xml:space="preserve">costo de ventas </t>
  </si>
  <si>
    <t xml:space="preserve">gastos generales </t>
  </si>
  <si>
    <t>Caja</t>
  </si>
  <si>
    <t xml:space="preserve">Capital </t>
  </si>
  <si>
    <t xml:space="preserve">Inicio de actividades </t>
  </si>
  <si>
    <t xml:space="preserve">Gastos anticipados </t>
  </si>
  <si>
    <t>Pago arriendo anticipado</t>
  </si>
  <si>
    <t xml:space="preserve">Mercaderias </t>
  </si>
  <si>
    <t xml:space="preserve">Caja </t>
  </si>
  <si>
    <t xml:space="preserve">Se compran equipos de musica </t>
  </si>
  <si>
    <t xml:space="preserve">Se venden equipos de musica </t>
  </si>
  <si>
    <t>96120450-2</t>
  </si>
  <si>
    <t>76210300-6</t>
  </si>
  <si>
    <t xml:space="preserve">Inicio de actvidades </t>
  </si>
  <si>
    <t xml:space="preserve">Pago arriendo anticipado </t>
  </si>
  <si>
    <t>Apertura cuenta corriente</t>
  </si>
  <si>
    <t xml:space="preserve">Se recibe factura </t>
  </si>
  <si>
    <t xml:space="preserve">SuMAS </t>
  </si>
  <si>
    <t xml:space="preserve">Saldo Deudor </t>
  </si>
  <si>
    <t xml:space="preserve">Apertura cuenta corriente </t>
  </si>
  <si>
    <t xml:space="preserve">Gastos anticipado </t>
  </si>
  <si>
    <t>arriendos</t>
  </si>
  <si>
    <t xml:space="preserve">gastos arriendos anticipados </t>
  </si>
  <si>
    <t xml:space="preserve">Gastos arriendo  anticipados </t>
  </si>
  <si>
    <t xml:space="preserve">Por uso de diciembre de oficinas </t>
  </si>
  <si>
    <t xml:space="preserve">Mercaderías </t>
  </si>
  <si>
    <t xml:space="preserve">caja </t>
  </si>
  <si>
    <t xml:space="preserve">iva crédito </t>
  </si>
  <si>
    <t xml:space="preserve">centralización de compras </t>
  </si>
  <si>
    <t xml:space="preserve">Centralización de ventas </t>
  </si>
  <si>
    <t xml:space="preserve">Ventas </t>
  </si>
  <si>
    <t xml:space="preserve">IVA Débito </t>
  </si>
  <si>
    <t xml:space="preserve">Documentos por cobrar </t>
  </si>
  <si>
    <t xml:space="preserve">Costo de ventas </t>
  </si>
  <si>
    <t xml:space="preserve">Banco </t>
  </si>
  <si>
    <t xml:space="preserve">Pérdidas y ganancias </t>
  </si>
  <si>
    <t xml:space="preserve">total patrimonio </t>
  </si>
  <si>
    <t xml:space="preserve">UTILIDAD DEL EJERCICIO </t>
  </si>
  <si>
    <t xml:space="preserve">ESTADO DE FLUJO EFECTIVO </t>
  </si>
  <si>
    <t xml:space="preserve">Actividades de Operación </t>
  </si>
  <si>
    <t xml:space="preserve">Existencias </t>
  </si>
  <si>
    <t xml:space="preserve">Utilidad ejercicio </t>
  </si>
  <si>
    <t xml:space="preserve">ACTIVIDADES DE OPERACIÓN </t>
  </si>
  <si>
    <t xml:space="preserve">Diferencia </t>
  </si>
  <si>
    <t xml:space="preserve">Saldo Final Efectivo y equivalente </t>
  </si>
  <si>
    <t>ESTADOS DE CAMBIO EN EL PATRIMONIO</t>
  </si>
  <si>
    <t>Cambio Patrimonial</t>
  </si>
  <si>
    <t>CAPITAL</t>
  </si>
  <si>
    <t>REV, CAPITAL PROPIO</t>
  </si>
  <si>
    <t>OTRAS RESERVAS</t>
  </si>
  <si>
    <t xml:space="preserve">UTILIDADES ACUMULADAS </t>
  </si>
  <si>
    <t xml:space="preserve">RESULTADO EJERC. </t>
  </si>
  <si>
    <t>TOTALES</t>
  </si>
  <si>
    <t xml:space="preserve">CONCEPTOS </t>
  </si>
  <si>
    <t xml:space="preserve">VALORES </t>
  </si>
  <si>
    <t xml:space="preserve">INICIAL </t>
  </si>
  <si>
    <t xml:space="preserve">Resultado ejercicio actual </t>
  </si>
  <si>
    <t xml:space="preserve">Impuestos por recuperar </t>
  </si>
  <si>
    <t>Ajuste impuesto al valor agregado</t>
  </si>
  <si>
    <t xml:space="preserve">ajuste </t>
  </si>
  <si>
    <t>Saldada</t>
  </si>
  <si>
    <t xml:space="preserve">Pago cliente </t>
  </si>
  <si>
    <t>Arriendo anticipado</t>
  </si>
  <si>
    <t xml:space="preserve">Ajuste Contables </t>
  </si>
  <si>
    <t xml:space="preserve">Costo de Ventas </t>
  </si>
  <si>
    <t xml:space="preserve">VENTAS </t>
  </si>
  <si>
    <t xml:space="preserve">CAPITAL </t>
  </si>
  <si>
    <t xml:space="preserve">BANCO </t>
  </si>
  <si>
    <t xml:space="preserve">IVA CRÉDITO FISCAL </t>
  </si>
  <si>
    <t>IVA DÉBITO FISCAL</t>
  </si>
  <si>
    <t xml:space="preserve">MERCADERÍAS </t>
  </si>
  <si>
    <t>GASTOS ANTICIPADOS</t>
  </si>
  <si>
    <t>CAJA</t>
  </si>
  <si>
    <t>Venta F. 1</t>
  </si>
  <si>
    <t>Ajuste por depósito no contabilizado pago clientes</t>
  </si>
  <si>
    <t xml:space="preserve">COSTO DE VENTAS </t>
  </si>
  <si>
    <t>Venta f. 1</t>
  </si>
  <si>
    <t>DOCUMENTOS POR COBRAR</t>
  </si>
  <si>
    <t xml:space="preserve">Ajuste banco pago  </t>
  </si>
  <si>
    <t>IMPUESTO POR RECUPERAR</t>
  </si>
  <si>
    <t>Ajuste Impuestos</t>
  </si>
  <si>
    <t xml:space="preserve">Saldo deudor </t>
  </si>
  <si>
    <t>Impuestos por Recuperar</t>
  </si>
  <si>
    <t xml:space="preserve">Impuestos por Recuperar </t>
  </si>
  <si>
    <t xml:space="preserve">ESTADO DE RESULTADOS </t>
  </si>
  <si>
    <t xml:space="preserve">LIBRO DE VENTAS </t>
  </si>
  <si>
    <t>FECHA</t>
  </si>
  <si>
    <t>CLIENTE</t>
  </si>
  <si>
    <t>EXENTO</t>
  </si>
  <si>
    <t>NETO</t>
  </si>
  <si>
    <t>IVA</t>
  </si>
  <si>
    <t>TOTAL</t>
  </si>
  <si>
    <t xml:space="preserve">   </t>
  </si>
  <si>
    <t>TOTALES     $</t>
  </si>
  <si>
    <t>PROVEEDOR</t>
  </si>
  <si>
    <t>Ritches S.A:</t>
  </si>
  <si>
    <t>Nusscar S.A.</t>
  </si>
  <si>
    <r>
      <t xml:space="preserve">Nº </t>
    </r>
    <r>
      <rPr>
        <b/>
        <sz val="9"/>
        <color theme="0"/>
        <rFont val="Calibri"/>
        <family val="2"/>
      </rPr>
      <t>DCTO.</t>
    </r>
  </si>
  <si>
    <r>
      <t xml:space="preserve">Nº </t>
    </r>
    <r>
      <rPr>
        <sz val="9"/>
        <color theme="0"/>
        <rFont val="Calibri"/>
        <family val="2"/>
      </rPr>
      <t>DCTO.</t>
    </r>
  </si>
  <si>
    <t>ESTADO DE FLUJOS DE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</si>
</sst>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&quot;$&quot;#,##0"/>
    <numFmt numFmtId="167" formatCode="_-* #,##0_-;\-* #,##0_-;_-* &quot;-&quot;??_-;_-@_-"/>
    <numFmt numFmtId="168" formatCode="#,##0_ ;[Red]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222222"/>
      <name val="Calibri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mbria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20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u/>
      <sz val="11"/>
      <color theme="0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  <font>
      <b/>
      <sz val="5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" fontId="5" fillId="2" borderId="2" xfId="0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vertical="center"/>
    </xf>
    <xf numFmtId="41" fontId="0" fillId="2" borderId="0" xfId="0" applyNumberFormat="1" applyFill="1"/>
    <xf numFmtId="0" fontId="0" fillId="0" borderId="0" xfId="0" applyFill="1"/>
    <xf numFmtId="0" fontId="0" fillId="2" borderId="0" xfId="0" applyFill="1" applyBorder="1"/>
    <xf numFmtId="164" fontId="0" fillId="0" borderId="0" xfId="0" applyNumberFormat="1"/>
    <xf numFmtId="167" fontId="0" fillId="0" borderId="0" xfId="2" applyNumberFormat="1" applyFont="1"/>
    <xf numFmtId="167" fontId="0" fillId="0" borderId="0" xfId="0" applyNumberFormat="1"/>
    <xf numFmtId="0" fontId="9" fillId="2" borderId="0" xfId="0" applyFont="1" applyFill="1"/>
    <xf numFmtId="167" fontId="0" fillId="2" borderId="0" xfId="2" applyNumberFormat="1" applyFont="1" applyFill="1" applyBorder="1"/>
    <xf numFmtId="164" fontId="0" fillId="2" borderId="0" xfId="0" applyNumberFormat="1" applyFill="1" applyBorder="1"/>
    <xf numFmtId="0" fontId="0" fillId="2" borderId="15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10" fillId="2" borderId="0" xfId="0" applyFont="1" applyFill="1"/>
    <xf numFmtId="0" fontId="11" fillId="2" borderId="2" xfId="0" applyFont="1" applyFill="1" applyBorder="1" applyAlignment="1">
      <alignment vertical="center"/>
    </xf>
    <xf numFmtId="164" fontId="10" fillId="2" borderId="3" xfId="1" applyFont="1" applyFill="1" applyBorder="1" applyAlignment="1">
      <alignment horizontal="center" vertical="center"/>
    </xf>
    <xf numFmtId="164" fontId="10" fillId="2" borderId="3" xfId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2" fillId="0" borderId="0" xfId="0" applyFont="1"/>
    <xf numFmtId="168" fontId="0" fillId="0" borderId="0" xfId="2" applyNumberFormat="1" applyFont="1"/>
    <xf numFmtId="0" fontId="6" fillId="4" borderId="6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164" fontId="6" fillId="6" borderId="3" xfId="0" applyNumberFormat="1" applyFont="1" applyFill="1" applyBorder="1" applyAlignment="1">
      <alignment vertical="center" wrapText="1"/>
    </xf>
    <xf numFmtId="167" fontId="10" fillId="6" borderId="3" xfId="0" applyNumberFormat="1" applyFont="1" applyFill="1" applyBorder="1" applyAlignment="1">
      <alignment vertical="center" wrapText="1"/>
    </xf>
    <xf numFmtId="167" fontId="6" fillId="6" borderId="3" xfId="0" applyNumberFormat="1" applyFont="1" applyFill="1" applyBorder="1" applyAlignment="1">
      <alignment vertical="center" wrapText="1"/>
    </xf>
    <xf numFmtId="0" fontId="8" fillId="3" borderId="9" xfId="0" applyFont="1" applyFill="1" applyBorder="1"/>
    <xf numFmtId="0" fontId="8" fillId="3" borderId="10" xfId="0" applyFont="1" applyFill="1" applyBorder="1"/>
    <xf numFmtId="167" fontId="8" fillId="3" borderId="7" xfId="2" applyNumberFormat="1" applyFont="1" applyFill="1" applyBorder="1"/>
    <xf numFmtId="164" fontId="3" fillId="2" borderId="0" xfId="1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166" fontId="5" fillId="2" borderId="3" xfId="0" applyNumberFormat="1" applyFont="1" applyFill="1" applyBorder="1" applyAlignment="1">
      <alignment horizontal="right" vertical="center" wrapText="1"/>
    </xf>
    <xf numFmtId="166" fontId="5" fillId="2" borderId="6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64" fontId="10" fillId="3" borderId="3" xfId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41" fontId="9" fillId="3" borderId="3" xfId="0" applyNumberFormat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vertical="center"/>
    </xf>
    <xf numFmtId="0" fontId="9" fillId="3" borderId="15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167" fontId="9" fillId="3" borderId="0" xfId="0" applyNumberFormat="1" applyFont="1" applyFill="1" applyBorder="1"/>
    <xf numFmtId="164" fontId="10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4" fontId="8" fillId="3" borderId="3" xfId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horizontal="center"/>
    </xf>
    <xf numFmtId="164" fontId="3" fillId="2" borderId="16" xfId="1" applyFont="1" applyFill="1" applyBorder="1" applyAlignment="1">
      <alignment horizontal="center"/>
    </xf>
    <xf numFmtId="164" fontId="3" fillId="2" borderId="17" xfId="1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0" fontId="16" fillId="3" borderId="9" xfId="0" applyFont="1" applyFill="1" applyBorder="1" applyAlignment="1">
      <alignment horizontal="left"/>
    </xf>
    <xf numFmtId="164" fontId="16" fillId="3" borderId="10" xfId="1" applyFont="1" applyFill="1" applyBorder="1" applyAlignment="1">
      <alignment horizontal="center"/>
    </xf>
    <xf numFmtId="164" fontId="16" fillId="3" borderId="7" xfId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6" fontId="3" fillId="2" borderId="19" xfId="0" applyNumberFormat="1" applyFont="1" applyFill="1" applyBorder="1" applyAlignment="1">
      <alignment horizontal="center"/>
    </xf>
    <xf numFmtId="16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justify" vertical="center" wrapText="1"/>
    </xf>
    <xf numFmtId="166" fontId="19" fillId="3" borderId="3" xfId="0" applyNumberFormat="1" applyFont="1" applyFill="1" applyBorder="1" applyAlignment="1">
      <alignment horizontal="right" vertical="center" wrapText="1"/>
    </xf>
    <xf numFmtId="166" fontId="19" fillId="3" borderId="6" xfId="0" applyNumberFormat="1" applyFont="1" applyFill="1" applyBorder="1" applyAlignment="1">
      <alignment horizontal="right" vertical="center" wrapText="1"/>
    </xf>
    <xf numFmtId="166" fontId="19" fillId="3" borderId="7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3" borderId="0" xfId="0" applyFont="1" applyFill="1"/>
    <xf numFmtId="0" fontId="17" fillId="3" borderId="0" xfId="0" applyFont="1" applyFill="1" applyAlignment="1">
      <alignment horizontal="center" vertical="center"/>
    </xf>
    <xf numFmtId="0" fontId="6" fillId="0" borderId="0" xfId="0" applyFont="1"/>
    <xf numFmtId="0" fontId="9" fillId="7" borderId="0" xfId="0" applyFont="1" applyFill="1"/>
    <xf numFmtId="0" fontId="24" fillId="7" borderId="6" xfId="0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16" fontId="21" fillId="2" borderId="2" xfId="0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167" fontId="21" fillId="2" borderId="3" xfId="2" applyNumberFormat="1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7" fontId="3" fillId="2" borderId="3" xfId="2" applyNumberFormat="1" applyFont="1" applyFill="1" applyBorder="1" applyAlignment="1">
      <alignment vertical="center"/>
    </xf>
    <xf numFmtId="0" fontId="29" fillId="7" borderId="0" xfId="0" applyFont="1" applyFill="1" applyAlignment="1">
      <alignment horizontal="justify" vertical="center"/>
    </xf>
    <xf numFmtId="0" fontId="19" fillId="7" borderId="0" xfId="0" applyFont="1" applyFill="1" applyAlignment="1">
      <alignment horizontal="justify" vertical="center"/>
    </xf>
    <xf numFmtId="0" fontId="17" fillId="3" borderId="20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26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Millares [0]" xfId="1" builtinId="6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* #,##0_-;\-* #,##0_-;_-* &quot;-&quot;??_-;_-@_-"/>
    </dxf>
  </dxfs>
  <tableStyles count="0" defaultTableStyle="TableStyleMedium2" defaultPivotStyle="PivotStyleLight16"/>
  <colors>
    <mruColors>
      <color rgb="FF00FFFF"/>
      <color rgb="FFFF3399"/>
      <color rgb="FF99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25:C37" totalsRowShown="0">
  <autoFilter ref="A25:C37"/>
  <tableColumns count="3">
    <tableColumn id="1" name="CONCEPTOS "/>
    <tableColumn id="2" name=" "/>
    <tableColumn id="3" name="VALORES 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D12" sqref="D12"/>
    </sheetView>
  </sheetViews>
  <sheetFormatPr baseColWidth="10" defaultRowHeight="14.5" x14ac:dyDescent="0.35"/>
  <cols>
    <col min="2" max="2" width="43.26953125" customWidth="1"/>
    <col min="3" max="3" width="17.7265625" bestFit="1" customWidth="1"/>
    <col min="4" max="4" width="19.26953125" customWidth="1"/>
  </cols>
  <sheetData>
    <row r="1" spans="1:5" ht="24" thickBot="1" x14ac:dyDescent="0.6">
      <c r="A1" s="107" t="s">
        <v>4</v>
      </c>
      <c r="B1" s="108"/>
      <c r="C1" s="108"/>
      <c r="D1" s="109"/>
    </row>
    <row r="2" spans="1:5" x14ac:dyDescent="0.35">
      <c r="A2" s="77" t="s">
        <v>0</v>
      </c>
      <c r="B2" s="4" t="s">
        <v>5</v>
      </c>
      <c r="C2" s="47" t="s">
        <v>6</v>
      </c>
      <c r="D2" s="70" t="s">
        <v>7</v>
      </c>
    </row>
    <row r="3" spans="1:5" x14ac:dyDescent="0.35">
      <c r="A3" s="78">
        <v>44167</v>
      </c>
      <c r="B3" s="5" t="s">
        <v>31</v>
      </c>
      <c r="C3" s="69">
        <v>38000000</v>
      </c>
      <c r="D3" s="71"/>
    </row>
    <row r="4" spans="1:5" x14ac:dyDescent="0.35">
      <c r="A4" s="79"/>
      <c r="B4" s="4" t="s">
        <v>32</v>
      </c>
      <c r="C4" s="69"/>
      <c r="D4" s="71">
        <v>38000000</v>
      </c>
    </row>
    <row r="5" spans="1:5" x14ac:dyDescent="0.35">
      <c r="A5" s="80"/>
      <c r="B5" s="5" t="s">
        <v>33</v>
      </c>
      <c r="C5" s="69"/>
      <c r="D5" s="71"/>
      <c r="E5" s="21"/>
    </row>
    <row r="6" spans="1:5" x14ac:dyDescent="0.35">
      <c r="A6" s="80"/>
      <c r="B6" s="52"/>
      <c r="C6" s="69"/>
      <c r="D6" s="71"/>
      <c r="E6" s="21"/>
    </row>
    <row r="7" spans="1:5" x14ac:dyDescent="0.35">
      <c r="A7" s="79">
        <v>44168</v>
      </c>
      <c r="B7" s="5" t="s">
        <v>52</v>
      </c>
      <c r="C7" s="69">
        <v>6000000</v>
      </c>
      <c r="D7" s="71"/>
      <c r="E7" s="21"/>
    </row>
    <row r="8" spans="1:5" x14ac:dyDescent="0.35">
      <c r="A8" s="79"/>
      <c r="B8" s="4" t="s">
        <v>31</v>
      </c>
      <c r="C8" s="69"/>
      <c r="D8" s="71">
        <v>6000000</v>
      </c>
      <c r="E8" s="21"/>
    </row>
    <row r="9" spans="1:5" x14ac:dyDescent="0.35">
      <c r="A9" s="80"/>
      <c r="B9" s="5" t="s">
        <v>35</v>
      </c>
      <c r="C9" s="69"/>
      <c r="D9" s="71"/>
      <c r="E9" s="21"/>
    </row>
    <row r="10" spans="1:5" x14ac:dyDescent="0.35">
      <c r="A10" s="80"/>
      <c r="B10" s="52"/>
      <c r="C10" s="69"/>
      <c r="D10" s="71"/>
      <c r="E10" s="21"/>
    </row>
    <row r="11" spans="1:5" x14ac:dyDescent="0.35">
      <c r="A11" s="79">
        <v>44183</v>
      </c>
      <c r="B11" s="5" t="s">
        <v>63</v>
      </c>
      <c r="C11" s="69">
        <v>7000000</v>
      </c>
      <c r="D11" s="71"/>
      <c r="E11" s="21"/>
    </row>
    <row r="12" spans="1:5" x14ac:dyDescent="0.35">
      <c r="A12" s="80"/>
      <c r="B12" s="4" t="s">
        <v>37</v>
      </c>
      <c r="C12" s="69"/>
      <c r="D12" s="71">
        <v>7000000</v>
      </c>
      <c r="E12" s="21"/>
    </row>
    <row r="13" spans="1:5" x14ac:dyDescent="0.35">
      <c r="A13" s="80"/>
      <c r="B13" s="5" t="s">
        <v>44</v>
      </c>
      <c r="C13" s="69"/>
      <c r="D13" s="71"/>
      <c r="E13" s="21"/>
    </row>
    <row r="14" spans="1:5" s="1" customFormat="1" x14ac:dyDescent="0.35">
      <c r="A14" s="80"/>
      <c r="B14" s="76"/>
      <c r="C14" s="69"/>
      <c r="D14" s="71"/>
      <c r="E14" s="21"/>
    </row>
    <row r="15" spans="1:5" x14ac:dyDescent="0.35">
      <c r="A15" s="79">
        <v>44196</v>
      </c>
      <c r="B15" s="4" t="s">
        <v>59</v>
      </c>
      <c r="C15" s="69"/>
      <c r="D15" s="71">
        <v>3520000</v>
      </c>
      <c r="E15" s="21"/>
    </row>
    <row r="16" spans="1:5" x14ac:dyDescent="0.35">
      <c r="A16" s="79"/>
      <c r="B16" s="4" t="s">
        <v>60</v>
      </c>
      <c r="C16" s="69"/>
      <c r="D16" s="71">
        <v>668800</v>
      </c>
      <c r="E16" s="21"/>
    </row>
    <row r="17" spans="1:5" x14ac:dyDescent="0.35">
      <c r="A17" s="79"/>
      <c r="B17" s="5" t="s">
        <v>37</v>
      </c>
      <c r="C17" s="69">
        <v>2932160</v>
      </c>
      <c r="D17" s="71"/>
      <c r="E17" s="21"/>
    </row>
    <row r="18" spans="1:5" x14ac:dyDescent="0.35">
      <c r="A18" s="79"/>
      <c r="B18" s="5" t="s">
        <v>61</v>
      </c>
      <c r="C18" s="69">
        <v>1256640</v>
      </c>
      <c r="D18" s="71"/>
      <c r="E18" s="21"/>
    </row>
    <row r="19" spans="1:5" x14ac:dyDescent="0.35">
      <c r="A19" s="80"/>
      <c r="B19" s="5" t="s">
        <v>62</v>
      </c>
      <c r="C19" s="69">
        <v>1980000</v>
      </c>
      <c r="D19" s="71"/>
      <c r="E19" s="21"/>
    </row>
    <row r="20" spans="1:5" x14ac:dyDescent="0.35">
      <c r="A20" s="80"/>
      <c r="B20" s="4" t="s">
        <v>54</v>
      </c>
      <c r="C20" s="69"/>
      <c r="D20" s="71">
        <v>1980000</v>
      </c>
      <c r="E20" s="21"/>
    </row>
    <row r="21" spans="1:5" x14ac:dyDescent="0.35">
      <c r="A21" s="80"/>
      <c r="B21" s="5" t="s">
        <v>58</v>
      </c>
      <c r="C21" s="69"/>
      <c r="D21" s="71"/>
      <c r="E21" s="21"/>
    </row>
    <row r="22" spans="1:5" s="1" customFormat="1" x14ac:dyDescent="0.35">
      <c r="A22" s="80"/>
      <c r="B22" s="52"/>
      <c r="C22" s="69"/>
      <c r="D22" s="71"/>
      <c r="E22" s="21"/>
    </row>
    <row r="23" spans="1:5" s="16" customFormat="1" x14ac:dyDescent="0.35">
      <c r="A23" s="79">
        <v>44196</v>
      </c>
      <c r="B23" s="5" t="s">
        <v>54</v>
      </c>
      <c r="C23" s="69">
        <v>3960000</v>
      </c>
      <c r="D23" s="71"/>
      <c r="E23" s="21"/>
    </row>
    <row r="24" spans="1:5" s="16" customFormat="1" x14ac:dyDescent="0.35">
      <c r="A24" s="80"/>
      <c r="B24" s="5" t="s">
        <v>30</v>
      </c>
      <c r="C24" s="69">
        <v>155462</v>
      </c>
      <c r="D24" s="71"/>
      <c r="E24" s="21"/>
    </row>
    <row r="25" spans="1:5" s="16" customFormat="1" x14ac:dyDescent="0.35">
      <c r="A25" s="80"/>
      <c r="B25" s="5" t="s">
        <v>56</v>
      </c>
      <c r="C25" s="69">
        <v>781938</v>
      </c>
      <c r="D25" s="71"/>
      <c r="E25" s="21"/>
    </row>
    <row r="26" spans="1:5" s="16" customFormat="1" x14ac:dyDescent="0.35">
      <c r="A26" s="80"/>
      <c r="B26" s="4" t="s">
        <v>55</v>
      </c>
      <c r="C26" s="69"/>
      <c r="D26" s="71">
        <v>4897400</v>
      </c>
      <c r="E26" s="21"/>
    </row>
    <row r="27" spans="1:5" x14ac:dyDescent="0.35">
      <c r="A27" s="80"/>
      <c r="B27" s="5" t="s">
        <v>57</v>
      </c>
      <c r="C27" s="69"/>
      <c r="D27" s="71"/>
      <c r="E27" s="21"/>
    </row>
    <row r="28" spans="1:5" s="1" customFormat="1" x14ac:dyDescent="0.35">
      <c r="A28" s="80"/>
      <c r="B28" s="52"/>
      <c r="C28" s="69"/>
      <c r="D28" s="71"/>
      <c r="E28" s="21"/>
    </row>
    <row r="29" spans="1:5" x14ac:dyDescent="0.35">
      <c r="A29" s="79">
        <v>44196</v>
      </c>
      <c r="B29" s="5" t="s">
        <v>50</v>
      </c>
      <c r="C29" s="69">
        <v>500000</v>
      </c>
      <c r="D29" s="71"/>
      <c r="E29" s="21"/>
    </row>
    <row r="30" spans="1:5" x14ac:dyDescent="0.35">
      <c r="A30" s="79"/>
      <c r="B30" s="5" t="s">
        <v>51</v>
      </c>
      <c r="C30" s="69"/>
      <c r="D30" s="71">
        <v>500000</v>
      </c>
      <c r="E30" s="21"/>
    </row>
    <row r="31" spans="1:5" x14ac:dyDescent="0.35">
      <c r="A31" s="80"/>
      <c r="B31" s="5" t="s">
        <v>53</v>
      </c>
      <c r="C31" s="69"/>
      <c r="D31" s="71"/>
      <c r="E31" s="21"/>
    </row>
    <row r="32" spans="1:5" x14ac:dyDescent="0.35">
      <c r="A32" s="80"/>
      <c r="B32" s="52"/>
      <c r="C32" s="69"/>
      <c r="D32" s="71"/>
      <c r="E32" s="21"/>
    </row>
    <row r="33" spans="1:5" x14ac:dyDescent="0.35">
      <c r="A33" s="79">
        <v>44196</v>
      </c>
      <c r="B33" s="5" t="s">
        <v>86</v>
      </c>
      <c r="C33" s="69">
        <v>113138</v>
      </c>
      <c r="D33" s="71"/>
      <c r="E33" s="21"/>
    </row>
    <row r="34" spans="1:5" x14ac:dyDescent="0.35">
      <c r="A34" s="80"/>
      <c r="B34" s="5" t="s">
        <v>60</v>
      </c>
      <c r="C34" s="69">
        <f>+D16</f>
        <v>668800</v>
      </c>
      <c r="D34" s="71"/>
      <c r="E34" s="21"/>
    </row>
    <row r="35" spans="1:5" x14ac:dyDescent="0.35">
      <c r="A35" s="80"/>
      <c r="B35" s="4" t="s">
        <v>56</v>
      </c>
      <c r="C35" s="69"/>
      <c r="D35" s="71">
        <f>+C25</f>
        <v>781938</v>
      </c>
      <c r="E35" s="21"/>
    </row>
    <row r="36" spans="1:5" x14ac:dyDescent="0.35">
      <c r="A36" s="80"/>
      <c r="B36" s="5" t="s">
        <v>87</v>
      </c>
      <c r="C36" s="69"/>
      <c r="D36" s="71"/>
      <c r="E36" s="21"/>
    </row>
    <row r="37" spans="1:5" x14ac:dyDescent="0.35">
      <c r="A37" s="80"/>
      <c r="B37" s="52"/>
      <c r="C37" s="69"/>
      <c r="D37" s="71"/>
      <c r="E37" s="21"/>
    </row>
    <row r="38" spans="1:5" x14ac:dyDescent="0.35">
      <c r="A38" s="79">
        <v>44196</v>
      </c>
      <c r="B38" s="5" t="s">
        <v>63</v>
      </c>
      <c r="C38" s="69">
        <f>+C18</f>
        <v>1256640</v>
      </c>
      <c r="D38" s="71"/>
      <c r="E38" s="21"/>
    </row>
    <row r="39" spans="1:5" x14ac:dyDescent="0.35">
      <c r="A39" s="80"/>
      <c r="B39" s="5" t="s">
        <v>61</v>
      </c>
      <c r="C39" s="69"/>
      <c r="D39" s="71">
        <f>+C38</f>
        <v>1256640</v>
      </c>
      <c r="E39" s="21"/>
    </row>
    <row r="40" spans="1:5" ht="15" thickBot="1" x14ac:dyDescent="0.4">
      <c r="A40" s="80"/>
      <c r="B40" s="5" t="s">
        <v>103</v>
      </c>
      <c r="C40" s="69"/>
      <c r="D40" s="72"/>
      <c r="E40" s="21"/>
    </row>
    <row r="41" spans="1:5" ht="15" thickBot="1" x14ac:dyDescent="0.4">
      <c r="A41" s="81"/>
      <c r="B41" s="73" t="s">
        <v>8</v>
      </c>
      <c r="C41" s="74">
        <f>SUM(C3:C39)</f>
        <v>64604778</v>
      </c>
      <c r="D41" s="75">
        <f>SUM(D4:D39)</f>
        <v>64604778</v>
      </c>
    </row>
    <row r="42" spans="1:5" x14ac:dyDescent="0.35">
      <c r="A42" s="2"/>
      <c r="B42" s="6"/>
      <c r="C42" s="3"/>
      <c r="D42" s="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workbookViewId="0">
      <selection activeCell="K22" sqref="K22"/>
    </sheetView>
  </sheetViews>
  <sheetFormatPr baseColWidth="10" defaultRowHeight="14.5" x14ac:dyDescent="0.35"/>
  <cols>
    <col min="4" max="4" width="15.54296875" customWidth="1"/>
    <col min="6" max="6" width="12.7265625" bestFit="1" customWidth="1"/>
  </cols>
  <sheetData>
    <row r="3" spans="1:10" x14ac:dyDescent="0.35">
      <c r="A3" s="110" t="s">
        <v>114</v>
      </c>
      <c r="B3" s="110"/>
      <c r="C3" s="110"/>
      <c r="D3" s="110"/>
      <c r="E3" s="110"/>
      <c r="F3" s="110"/>
      <c r="G3" s="110"/>
      <c r="H3" s="110"/>
    </row>
    <row r="4" spans="1:10" ht="15" thickBot="1" x14ac:dyDescent="0.4">
      <c r="A4" s="91"/>
      <c r="B4" s="91"/>
      <c r="C4" s="91"/>
      <c r="D4" s="91"/>
      <c r="E4" s="91"/>
      <c r="F4" s="91"/>
      <c r="G4" s="91"/>
      <c r="H4" s="91"/>
    </row>
    <row r="5" spans="1:10" ht="15" thickBot="1" x14ac:dyDescent="0.4">
      <c r="A5" s="94" t="s">
        <v>115</v>
      </c>
      <c r="B5" s="95" t="s">
        <v>127</v>
      </c>
      <c r="C5" s="95" t="s">
        <v>1</v>
      </c>
      <c r="D5" s="95" t="s">
        <v>116</v>
      </c>
      <c r="E5" s="95" t="s">
        <v>117</v>
      </c>
      <c r="F5" s="95" t="s">
        <v>118</v>
      </c>
      <c r="G5" s="95" t="s">
        <v>119</v>
      </c>
      <c r="H5" s="95" t="s">
        <v>120</v>
      </c>
    </row>
    <row r="6" spans="1:10" ht="16" thickBot="1" x14ac:dyDescent="0.4">
      <c r="A6" s="96">
        <v>12805</v>
      </c>
      <c r="B6" s="97">
        <v>1</v>
      </c>
      <c r="C6" s="97" t="s">
        <v>40</v>
      </c>
      <c r="D6" s="97" t="s">
        <v>125</v>
      </c>
      <c r="E6" s="97"/>
      <c r="F6" s="98">
        <v>3520000</v>
      </c>
      <c r="G6" s="98">
        <f>+F6*0.19</f>
        <v>668800</v>
      </c>
      <c r="H6" s="98">
        <f>+F6+G6</f>
        <v>4188800</v>
      </c>
    </row>
    <row r="7" spans="1:10" ht="16" thickBot="1" x14ac:dyDescent="0.4">
      <c r="A7" s="99"/>
      <c r="B7" s="97"/>
      <c r="C7" s="97"/>
      <c r="D7" s="97"/>
      <c r="E7" s="97"/>
      <c r="F7" s="98" t="s">
        <v>121</v>
      </c>
      <c r="G7" s="98" t="s">
        <v>121</v>
      </c>
      <c r="H7" s="98" t="s">
        <v>121</v>
      </c>
    </row>
    <row r="8" spans="1:10" ht="16" thickBot="1" x14ac:dyDescent="0.4">
      <c r="A8" s="99"/>
      <c r="B8" s="97"/>
      <c r="C8" s="97"/>
      <c r="D8" s="97"/>
      <c r="E8" s="97"/>
      <c r="F8" s="98"/>
      <c r="G8" s="98"/>
      <c r="H8" s="98"/>
    </row>
    <row r="9" spans="1:10" ht="16" thickBot="1" x14ac:dyDescent="0.4">
      <c r="A9" s="99" t="s">
        <v>3</v>
      </c>
      <c r="B9" s="97" t="s">
        <v>3</v>
      </c>
      <c r="C9" s="97"/>
      <c r="D9" s="97"/>
      <c r="E9" s="97"/>
      <c r="F9" s="98" t="s">
        <v>121</v>
      </c>
      <c r="G9" s="98" t="s">
        <v>121</v>
      </c>
      <c r="H9" s="98" t="s">
        <v>121</v>
      </c>
    </row>
    <row r="10" spans="1:10" ht="16" thickBot="1" x14ac:dyDescent="0.4">
      <c r="A10" s="100" t="s">
        <v>3</v>
      </c>
      <c r="B10" s="101" t="s">
        <v>3</v>
      </c>
      <c r="C10" s="101"/>
      <c r="D10" s="102" t="s">
        <v>122</v>
      </c>
      <c r="E10" s="103"/>
      <c r="F10" s="104">
        <f>SUM(F6:F9)</f>
        <v>3520000</v>
      </c>
      <c r="G10" s="104">
        <f>SUM(G6:G9)</f>
        <v>668800</v>
      </c>
      <c r="H10" s="104">
        <f>SUM(F10:G10)</f>
        <v>4188800</v>
      </c>
    </row>
    <row r="12" spans="1:10" x14ac:dyDescent="0.35">
      <c r="A12" s="111" t="s">
        <v>2</v>
      </c>
      <c r="B12" s="111"/>
      <c r="C12" s="111"/>
      <c r="D12" s="111"/>
      <c r="E12" s="111"/>
      <c r="F12" s="111"/>
      <c r="G12" s="111"/>
      <c r="H12" s="111"/>
    </row>
    <row r="13" spans="1:10" x14ac:dyDescent="0.35">
      <c r="A13" s="105"/>
      <c r="B13" s="91"/>
      <c r="C13" s="91"/>
      <c r="D13" s="91"/>
      <c r="E13" s="91"/>
      <c r="F13" s="91"/>
      <c r="G13" s="91"/>
      <c r="H13" s="91"/>
    </row>
    <row r="14" spans="1:10" ht="15" thickBot="1" x14ac:dyDescent="0.4">
      <c r="A14" s="106"/>
      <c r="B14" s="91"/>
      <c r="C14" s="91"/>
      <c r="D14" s="91"/>
      <c r="E14" s="91"/>
      <c r="F14" s="91"/>
      <c r="G14" s="91"/>
      <c r="H14" s="91"/>
    </row>
    <row r="15" spans="1:10" ht="15" thickBot="1" x14ac:dyDescent="0.4">
      <c r="A15" s="92" t="s">
        <v>115</v>
      </c>
      <c r="B15" s="93" t="s">
        <v>126</v>
      </c>
      <c r="C15" s="93" t="s">
        <v>1</v>
      </c>
      <c r="D15" s="93" t="s">
        <v>123</v>
      </c>
      <c r="E15" s="93" t="s">
        <v>117</v>
      </c>
      <c r="F15" s="93" t="s">
        <v>118</v>
      </c>
      <c r="G15" s="93" t="s">
        <v>119</v>
      </c>
      <c r="H15" s="93" t="s">
        <v>120</v>
      </c>
    </row>
    <row r="16" spans="1:10" ht="16" thickBot="1" x14ac:dyDescent="0.4">
      <c r="A16" s="96"/>
      <c r="B16" s="97">
        <v>1234</v>
      </c>
      <c r="C16" s="97" t="s">
        <v>41</v>
      </c>
      <c r="D16" s="97" t="s">
        <v>124</v>
      </c>
      <c r="E16" s="97"/>
      <c r="F16" s="98">
        <v>3960000</v>
      </c>
      <c r="G16" s="98">
        <f>+F16*0.19</f>
        <v>752400</v>
      </c>
      <c r="H16" s="98">
        <f>+G16+F16</f>
        <v>4712400</v>
      </c>
      <c r="J16" s="90"/>
    </row>
    <row r="17" spans="1:8" ht="16" thickBot="1" x14ac:dyDescent="0.4">
      <c r="A17" s="99"/>
      <c r="B17" s="97"/>
      <c r="C17" s="97"/>
      <c r="D17" s="97"/>
      <c r="E17" s="97"/>
      <c r="F17" s="98" t="s">
        <v>121</v>
      </c>
      <c r="G17" s="98" t="s">
        <v>121</v>
      </c>
      <c r="H17" s="98" t="s">
        <v>121</v>
      </c>
    </row>
    <row r="18" spans="1:8" ht="16" thickBot="1" x14ac:dyDescent="0.4">
      <c r="A18" s="99"/>
      <c r="B18" s="97"/>
      <c r="C18" s="97"/>
      <c r="D18" s="97"/>
      <c r="E18" s="97"/>
      <c r="F18" s="98"/>
      <c r="G18" s="98"/>
      <c r="H18" s="98"/>
    </row>
    <row r="19" spans="1:8" ht="16" thickBot="1" x14ac:dyDescent="0.4">
      <c r="A19" s="99" t="s">
        <v>3</v>
      </c>
      <c r="B19" s="97" t="s">
        <v>3</v>
      </c>
      <c r="C19" s="97"/>
      <c r="D19" s="97"/>
      <c r="E19" s="97"/>
      <c r="F19" s="98" t="s">
        <v>121</v>
      </c>
      <c r="G19" s="98" t="s">
        <v>121</v>
      </c>
      <c r="H19" s="98" t="s">
        <v>121</v>
      </c>
    </row>
    <row r="20" spans="1:8" ht="16" thickBot="1" x14ac:dyDescent="0.4">
      <c r="A20" s="100" t="s">
        <v>3</v>
      </c>
      <c r="B20" s="101" t="s">
        <v>3</v>
      </c>
      <c r="C20" s="101"/>
      <c r="D20" s="102" t="s">
        <v>122</v>
      </c>
      <c r="E20" s="103"/>
      <c r="F20" s="104">
        <f>SUM(F16:F19)</f>
        <v>3960000</v>
      </c>
      <c r="G20" s="104">
        <f>SUM(G16:G19)</f>
        <v>752400</v>
      </c>
      <c r="H20" s="104">
        <f>SUM(F20:G20)</f>
        <v>4712400</v>
      </c>
    </row>
    <row r="24" spans="1:8" x14ac:dyDescent="0.35">
      <c r="D24" s="90"/>
    </row>
  </sheetData>
  <mergeCells count="2">
    <mergeCell ref="A3:H3"/>
    <mergeCell ref="A12:H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2" workbookViewId="0">
      <selection activeCell="E10" sqref="E10"/>
    </sheetView>
  </sheetViews>
  <sheetFormatPr baseColWidth="10" defaultRowHeight="14.5" x14ac:dyDescent="0.35"/>
  <cols>
    <col min="2" max="2" width="28.81640625" customWidth="1"/>
    <col min="3" max="3" width="13.26953125" customWidth="1"/>
    <col min="4" max="4" width="16.1796875" customWidth="1"/>
  </cols>
  <sheetData>
    <row r="1" spans="1:5" ht="24" thickBot="1" x14ac:dyDescent="0.4">
      <c r="A1" s="114" t="s">
        <v>9</v>
      </c>
      <c r="B1" s="114"/>
      <c r="C1" s="114"/>
      <c r="D1" s="114"/>
      <c r="E1" s="1"/>
    </row>
    <row r="2" spans="1:5" s="1" customFormat="1" ht="24" thickBot="1" x14ac:dyDescent="0.4">
      <c r="A2" s="87"/>
      <c r="B2" s="87"/>
      <c r="C2" s="87"/>
      <c r="D2" s="87"/>
    </row>
    <row r="3" spans="1:5" ht="15" thickBot="1" x14ac:dyDescent="0.4">
      <c r="A3" s="82" t="s">
        <v>10</v>
      </c>
      <c r="B3" s="112" t="s">
        <v>101</v>
      </c>
      <c r="C3" s="112"/>
      <c r="D3" s="113"/>
      <c r="E3" s="1"/>
    </row>
    <row r="4" spans="1:5" ht="15" thickBot="1" x14ac:dyDescent="0.4">
      <c r="A4" s="8" t="s">
        <v>0</v>
      </c>
      <c r="B4" s="9" t="s">
        <v>11</v>
      </c>
      <c r="C4" s="9" t="s">
        <v>6</v>
      </c>
      <c r="D4" s="9" t="s">
        <v>7</v>
      </c>
      <c r="E4" s="1"/>
    </row>
    <row r="5" spans="1:5" ht="15" thickBot="1" x14ac:dyDescent="0.4">
      <c r="A5" s="10">
        <v>44167</v>
      </c>
      <c r="B5" s="11" t="s">
        <v>42</v>
      </c>
      <c r="C5" s="50">
        <v>38000000</v>
      </c>
      <c r="D5" s="50"/>
      <c r="E5" s="1"/>
    </row>
    <row r="6" spans="1:5" ht="15" thickBot="1" x14ac:dyDescent="0.4">
      <c r="A6" s="10">
        <v>44168</v>
      </c>
      <c r="B6" s="11" t="s">
        <v>43</v>
      </c>
      <c r="C6" s="50"/>
      <c r="D6" s="50">
        <v>6000000</v>
      </c>
      <c r="E6" s="1"/>
    </row>
    <row r="7" spans="1:5" ht="15" thickBot="1" x14ac:dyDescent="0.4">
      <c r="A7" s="10">
        <v>44177</v>
      </c>
      <c r="B7" s="11" t="s">
        <v>38</v>
      </c>
      <c r="C7" s="50"/>
      <c r="D7" s="50">
        <v>4712400</v>
      </c>
      <c r="E7" s="1"/>
    </row>
    <row r="8" spans="1:5" ht="15" thickBot="1" x14ac:dyDescent="0.4">
      <c r="A8" s="10">
        <v>44000</v>
      </c>
      <c r="B8" s="11" t="s">
        <v>44</v>
      </c>
      <c r="C8" s="50"/>
      <c r="D8" s="50">
        <v>7000000</v>
      </c>
      <c r="E8" s="1"/>
    </row>
    <row r="9" spans="1:5" ht="15" thickBot="1" x14ac:dyDescent="0.4">
      <c r="A9" s="10">
        <v>44004</v>
      </c>
      <c r="B9" s="11" t="s">
        <v>39</v>
      </c>
      <c r="C9" s="50">
        <f>+'LIBRO DIARIO '!C17</f>
        <v>2932160</v>
      </c>
      <c r="D9" s="50"/>
      <c r="E9" s="1"/>
    </row>
    <row r="10" spans="1:5" ht="15" thickBot="1" x14ac:dyDescent="0.4">
      <c r="A10" s="10">
        <v>44007</v>
      </c>
      <c r="B10" s="11" t="s">
        <v>45</v>
      </c>
      <c r="C10" s="50"/>
      <c r="D10" s="50">
        <v>185000</v>
      </c>
      <c r="E10" s="1"/>
    </row>
    <row r="11" spans="1:5" ht="15" thickBot="1" x14ac:dyDescent="0.4">
      <c r="A11" s="13"/>
      <c r="B11" s="9" t="s">
        <v>46</v>
      </c>
      <c r="C11" s="50">
        <f>SUM(C5:C9)</f>
        <v>40932160</v>
      </c>
      <c r="D11" s="50">
        <f>SUM(D6:D10)</f>
        <v>17897400</v>
      </c>
      <c r="E11" s="7"/>
    </row>
    <row r="12" spans="1:5" ht="15" thickBot="1" x14ac:dyDescent="0.4">
      <c r="A12" s="48"/>
      <c r="B12" s="49" t="s">
        <v>47</v>
      </c>
      <c r="C12" s="51"/>
      <c r="D12" s="50">
        <f>+C11-D11</f>
        <v>23034760</v>
      </c>
      <c r="E12" s="1"/>
    </row>
    <row r="13" spans="1:5" ht="15" thickBot="1" x14ac:dyDescent="0.4">
      <c r="A13" s="48"/>
      <c r="B13" s="49"/>
      <c r="C13" s="50"/>
      <c r="D13" s="50"/>
      <c r="E13" s="1"/>
    </row>
    <row r="14" spans="1:5" ht="15" thickBot="1" x14ac:dyDescent="0.4">
      <c r="A14" s="82" t="s">
        <v>10</v>
      </c>
      <c r="B14" s="83" t="s">
        <v>106</v>
      </c>
      <c r="C14" s="84"/>
      <c r="D14" s="84"/>
      <c r="E14" s="1"/>
    </row>
    <row r="15" spans="1:5" ht="15" thickBot="1" x14ac:dyDescent="0.4">
      <c r="A15" s="8" t="s">
        <v>0</v>
      </c>
      <c r="B15" s="9" t="s">
        <v>11</v>
      </c>
      <c r="C15" s="50" t="s">
        <v>6</v>
      </c>
      <c r="D15" s="50" t="s">
        <v>7</v>
      </c>
      <c r="E15" s="1"/>
    </row>
    <row r="16" spans="1:5" ht="15" thickBot="1" x14ac:dyDescent="0.4">
      <c r="A16" s="10">
        <v>44177</v>
      </c>
      <c r="B16" s="11" t="s">
        <v>105</v>
      </c>
      <c r="C16" s="50">
        <f>+'LIBRO DIARIO '!C18</f>
        <v>1256640</v>
      </c>
      <c r="D16" s="50"/>
      <c r="E16" s="1"/>
    </row>
    <row r="17" spans="1:5" ht="15" thickBot="1" x14ac:dyDescent="0.4">
      <c r="A17" s="10">
        <v>44196</v>
      </c>
      <c r="B17" s="11" t="s">
        <v>107</v>
      </c>
      <c r="C17" s="50"/>
      <c r="D17" s="50">
        <f>+C16</f>
        <v>1256640</v>
      </c>
      <c r="E17" s="1"/>
    </row>
    <row r="18" spans="1:5" ht="15" thickBot="1" x14ac:dyDescent="0.4">
      <c r="A18" s="12"/>
      <c r="B18" s="11" t="s">
        <v>12</v>
      </c>
      <c r="C18" s="50">
        <f>SUM(C16:C17)</f>
        <v>1256640</v>
      </c>
      <c r="D18" s="50">
        <f>+D17</f>
        <v>1256640</v>
      </c>
      <c r="E18" s="1"/>
    </row>
    <row r="19" spans="1:5" ht="15" thickBot="1" x14ac:dyDescent="0.4">
      <c r="A19" s="13"/>
      <c r="B19" s="9" t="s">
        <v>89</v>
      </c>
      <c r="C19" s="50"/>
      <c r="D19" s="50"/>
      <c r="E19" s="1"/>
    </row>
    <row r="20" spans="1:5" ht="15" thickBot="1" x14ac:dyDescent="0.4">
      <c r="A20" s="53"/>
      <c r="B20" s="54"/>
      <c r="C20" s="50"/>
      <c r="D20" s="50"/>
      <c r="E20" s="1"/>
    </row>
    <row r="21" spans="1:5" ht="15" thickBot="1" x14ac:dyDescent="0.4">
      <c r="A21" s="82" t="s">
        <v>10</v>
      </c>
      <c r="B21" s="83" t="s">
        <v>100</v>
      </c>
      <c r="C21" s="84"/>
      <c r="D21" s="84"/>
      <c r="E21" s="1"/>
    </row>
    <row r="22" spans="1:5" ht="15" thickBot="1" x14ac:dyDescent="0.4">
      <c r="A22" s="8" t="s">
        <v>0</v>
      </c>
      <c r="B22" s="9" t="s">
        <v>11</v>
      </c>
      <c r="C22" s="50" t="s">
        <v>6</v>
      </c>
      <c r="D22" s="50" t="s">
        <v>7</v>
      </c>
      <c r="E22" s="1"/>
    </row>
    <row r="23" spans="1:5" ht="15" thickBot="1" x14ac:dyDescent="0.4">
      <c r="A23" s="10">
        <v>44168</v>
      </c>
      <c r="B23" s="11" t="s">
        <v>43</v>
      </c>
      <c r="C23" s="50">
        <v>6000000</v>
      </c>
      <c r="D23" s="50"/>
      <c r="E23" s="1"/>
    </row>
    <row r="24" spans="1:5" ht="15" thickBot="1" x14ac:dyDescent="0.4">
      <c r="A24" s="10">
        <v>44196</v>
      </c>
      <c r="B24" s="11" t="s">
        <v>91</v>
      </c>
      <c r="C24" s="50"/>
      <c r="D24" s="50">
        <v>500000</v>
      </c>
      <c r="E24" s="1"/>
    </row>
    <row r="25" spans="1:5" ht="15" thickBot="1" x14ac:dyDescent="0.4">
      <c r="A25" s="12"/>
      <c r="B25" s="11" t="s">
        <v>12</v>
      </c>
      <c r="C25" s="50">
        <f>SUM(C23:C24)</f>
        <v>6000000</v>
      </c>
      <c r="D25" s="50">
        <f>+D24</f>
        <v>500000</v>
      </c>
      <c r="E25" s="1"/>
    </row>
    <row r="26" spans="1:5" ht="15" thickBot="1" x14ac:dyDescent="0.4">
      <c r="A26" s="13"/>
      <c r="B26" s="9" t="s">
        <v>13</v>
      </c>
      <c r="C26" s="50"/>
      <c r="D26" s="50">
        <f>+C25-D25</f>
        <v>5500000</v>
      </c>
      <c r="E26" s="7"/>
    </row>
    <row r="27" spans="1:5" ht="15" thickBot="1" x14ac:dyDescent="0.4">
      <c r="A27" s="1"/>
      <c r="B27" s="1"/>
      <c r="C27" s="50"/>
      <c r="D27" s="50"/>
      <c r="E27" s="1"/>
    </row>
    <row r="28" spans="1:5" ht="15" thickBot="1" x14ac:dyDescent="0.4">
      <c r="A28" s="82" t="s">
        <v>10</v>
      </c>
      <c r="B28" s="83" t="s">
        <v>99</v>
      </c>
      <c r="C28" s="84"/>
      <c r="D28" s="84"/>
      <c r="E28" s="1"/>
    </row>
    <row r="29" spans="1:5" ht="15" thickBot="1" x14ac:dyDescent="0.4">
      <c r="A29" s="8" t="s">
        <v>0</v>
      </c>
      <c r="B29" s="9" t="s">
        <v>11</v>
      </c>
      <c r="C29" s="50" t="s">
        <v>6</v>
      </c>
      <c r="D29" s="50" t="s">
        <v>7</v>
      </c>
      <c r="E29" s="1"/>
    </row>
    <row r="30" spans="1:5" ht="15" thickBot="1" x14ac:dyDescent="0.4">
      <c r="A30" s="10">
        <v>44177</v>
      </c>
      <c r="B30" s="11" t="s">
        <v>38</v>
      </c>
      <c r="C30" s="50">
        <v>3960000</v>
      </c>
      <c r="D30" s="50"/>
      <c r="E30" s="1"/>
    </row>
    <row r="31" spans="1:5" ht="15" thickBot="1" x14ac:dyDescent="0.4">
      <c r="A31" s="10">
        <v>44177</v>
      </c>
      <c r="B31" s="11" t="s">
        <v>93</v>
      </c>
      <c r="C31" s="50"/>
      <c r="D31" s="50">
        <v>1980000</v>
      </c>
      <c r="E31" s="1"/>
    </row>
    <row r="32" spans="1:5" ht="15" thickBot="1" x14ac:dyDescent="0.4">
      <c r="A32" s="12"/>
      <c r="B32" s="11" t="s">
        <v>12</v>
      </c>
      <c r="C32" s="50">
        <f>SUM(C30:C31)</f>
        <v>3960000</v>
      </c>
      <c r="D32" s="50">
        <f>+D31</f>
        <v>1980000</v>
      </c>
      <c r="E32" s="1"/>
    </row>
    <row r="33" spans="1:5" ht="15" thickBot="1" x14ac:dyDescent="0.4">
      <c r="A33" s="13"/>
      <c r="B33" s="9" t="s">
        <v>13</v>
      </c>
      <c r="C33" s="50"/>
      <c r="D33" s="50">
        <f>+C32-D32</f>
        <v>1980000</v>
      </c>
      <c r="E33" s="7"/>
    </row>
    <row r="34" spans="1:5" ht="15" thickBot="1" x14ac:dyDescent="0.4">
      <c r="A34" s="1"/>
      <c r="B34" s="1"/>
      <c r="C34" s="50"/>
      <c r="D34" s="50"/>
      <c r="E34" s="1"/>
    </row>
    <row r="35" spans="1:5" ht="15" thickBot="1" x14ac:dyDescent="0.4">
      <c r="A35" s="82" t="s">
        <v>10</v>
      </c>
      <c r="B35" s="83" t="s">
        <v>97</v>
      </c>
      <c r="C35" s="84"/>
      <c r="D35" s="84"/>
      <c r="E35" s="1"/>
    </row>
    <row r="36" spans="1:5" ht="15" thickBot="1" x14ac:dyDescent="0.4">
      <c r="A36" s="8" t="s">
        <v>0</v>
      </c>
      <c r="B36" s="9" t="s">
        <v>11</v>
      </c>
      <c r="C36" s="50" t="s">
        <v>6</v>
      </c>
      <c r="D36" s="50" t="s">
        <v>7</v>
      </c>
      <c r="E36" s="1"/>
    </row>
    <row r="37" spans="1:5" ht="15" thickBot="1" x14ac:dyDescent="0.4">
      <c r="A37" s="10">
        <v>44177</v>
      </c>
      <c r="B37" s="11" t="s">
        <v>38</v>
      </c>
      <c r="C37" s="50">
        <v>752400</v>
      </c>
      <c r="D37" s="50"/>
      <c r="E37" s="1"/>
    </row>
    <row r="38" spans="1:5" ht="15" thickBot="1" x14ac:dyDescent="0.4">
      <c r="A38" s="10">
        <v>44190</v>
      </c>
      <c r="B38" s="11" t="s">
        <v>45</v>
      </c>
      <c r="C38" s="50">
        <v>29537</v>
      </c>
      <c r="D38" s="50"/>
      <c r="E38" s="1"/>
    </row>
    <row r="39" spans="1:5" ht="15" thickBot="1" x14ac:dyDescent="0.4">
      <c r="A39" s="10">
        <v>44196</v>
      </c>
      <c r="B39" s="11" t="s">
        <v>88</v>
      </c>
      <c r="C39" s="50"/>
      <c r="D39" s="50">
        <v>781938</v>
      </c>
      <c r="E39" s="1"/>
    </row>
    <row r="40" spans="1:5" ht="15" thickBot="1" x14ac:dyDescent="0.4">
      <c r="A40" s="12"/>
      <c r="B40" s="11" t="s">
        <v>12</v>
      </c>
      <c r="C40" s="50">
        <f>+C37+C38</f>
        <v>781937</v>
      </c>
      <c r="D40" s="50">
        <f>+D39</f>
        <v>781938</v>
      </c>
      <c r="E40" s="1"/>
    </row>
    <row r="41" spans="1:5" ht="15" thickBot="1" x14ac:dyDescent="0.4">
      <c r="A41" s="13"/>
      <c r="B41" s="9" t="s">
        <v>89</v>
      </c>
      <c r="C41" s="50"/>
      <c r="D41" s="50"/>
      <c r="E41" s="7"/>
    </row>
    <row r="42" spans="1:5" ht="15" thickBot="1" x14ac:dyDescent="0.4">
      <c r="A42" s="1"/>
      <c r="B42" s="1"/>
      <c r="C42" s="50"/>
      <c r="D42" s="50"/>
      <c r="E42" s="1"/>
    </row>
    <row r="43" spans="1:5" ht="15" thickBot="1" x14ac:dyDescent="0.4">
      <c r="A43" s="82" t="s">
        <v>10</v>
      </c>
      <c r="B43" s="83" t="s">
        <v>108</v>
      </c>
      <c r="C43" s="84"/>
      <c r="D43" s="84"/>
      <c r="E43" s="1"/>
    </row>
    <row r="44" spans="1:5" ht="15" thickBot="1" x14ac:dyDescent="0.4">
      <c r="A44" s="8" t="s">
        <v>0</v>
      </c>
      <c r="B44" s="9" t="s">
        <v>11</v>
      </c>
      <c r="C44" s="50" t="s">
        <v>6</v>
      </c>
      <c r="D44" s="50" t="s">
        <v>7</v>
      </c>
      <c r="E44" s="1"/>
    </row>
    <row r="45" spans="1:5" ht="15" thickBot="1" x14ac:dyDescent="0.4">
      <c r="A45" s="10">
        <v>44177</v>
      </c>
      <c r="B45" s="11" t="s">
        <v>109</v>
      </c>
      <c r="C45" s="50">
        <f>+'LIBRO DIARIO '!C33</f>
        <v>113138</v>
      </c>
      <c r="D45" s="50"/>
      <c r="E45" s="1"/>
    </row>
    <row r="46" spans="1:5" ht="15" thickBot="1" x14ac:dyDescent="0.4">
      <c r="A46" s="10"/>
      <c r="B46" s="11"/>
      <c r="C46" s="50"/>
      <c r="D46" s="50"/>
      <c r="E46" s="1"/>
    </row>
    <row r="47" spans="1:5" ht="15" thickBot="1" x14ac:dyDescent="0.4">
      <c r="A47" s="12"/>
      <c r="B47" s="11" t="s">
        <v>12</v>
      </c>
      <c r="C47" s="50">
        <f>+C45+C46</f>
        <v>113138</v>
      </c>
      <c r="D47" s="50">
        <v>0</v>
      </c>
      <c r="E47" s="1"/>
    </row>
    <row r="48" spans="1:5" ht="15" thickBot="1" x14ac:dyDescent="0.4">
      <c r="A48" s="13"/>
      <c r="B48" s="9" t="s">
        <v>110</v>
      </c>
      <c r="C48" s="50"/>
      <c r="D48" s="50">
        <f>+C47</f>
        <v>113138</v>
      </c>
      <c r="E48" s="1"/>
    </row>
    <row r="49" spans="1:5" ht="15" thickBot="1" x14ac:dyDescent="0.4">
      <c r="A49" s="13"/>
      <c r="B49" s="9"/>
      <c r="C49" s="50"/>
      <c r="D49" s="50"/>
      <c r="E49" s="1"/>
    </row>
    <row r="50" spans="1:5" ht="15" thickBot="1" x14ac:dyDescent="0.4">
      <c r="A50" s="82" t="s">
        <v>10</v>
      </c>
      <c r="B50" s="83" t="s">
        <v>96</v>
      </c>
      <c r="C50" s="84"/>
      <c r="D50" s="84"/>
      <c r="E50" s="1"/>
    </row>
    <row r="51" spans="1:5" ht="15" thickBot="1" x14ac:dyDescent="0.4">
      <c r="A51" s="8" t="s">
        <v>0</v>
      </c>
      <c r="B51" s="9" t="s">
        <v>11</v>
      </c>
      <c r="C51" s="50" t="s">
        <v>6</v>
      </c>
      <c r="D51" s="50" t="s">
        <v>7</v>
      </c>
      <c r="E51" s="1"/>
    </row>
    <row r="52" spans="1:5" ht="15" thickBot="1" x14ac:dyDescent="0.4">
      <c r="A52" s="10">
        <v>44183</v>
      </c>
      <c r="B52" s="11" t="s">
        <v>48</v>
      </c>
      <c r="C52" s="50">
        <v>7000000</v>
      </c>
      <c r="D52" s="50"/>
      <c r="E52" s="1"/>
    </row>
    <row r="53" spans="1:5" ht="15" thickBot="1" x14ac:dyDescent="0.4">
      <c r="A53" s="10">
        <v>44196</v>
      </c>
      <c r="B53" s="11" t="s">
        <v>90</v>
      </c>
      <c r="C53" s="50">
        <f>+'LIBRO DIARIO '!C38</f>
        <v>1256640</v>
      </c>
      <c r="D53" s="50"/>
      <c r="E53" s="1"/>
    </row>
    <row r="54" spans="1:5" ht="15" thickBot="1" x14ac:dyDescent="0.4">
      <c r="A54" s="12"/>
      <c r="B54" s="11" t="s">
        <v>12</v>
      </c>
      <c r="C54" s="50">
        <f>SUM(C52:C53)</f>
        <v>8256640</v>
      </c>
      <c r="D54" s="50">
        <f>D52</f>
        <v>0</v>
      </c>
      <c r="E54" s="1"/>
    </row>
    <row r="55" spans="1:5" ht="15" thickBot="1" x14ac:dyDescent="0.4">
      <c r="A55" s="13"/>
      <c r="B55" s="9" t="s">
        <v>13</v>
      </c>
      <c r="C55" s="50"/>
      <c r="D55" s="50">
        <f>+C54</f>
        <v>8256640</v>
      </c>
      <c r="E55" s="7"/>
    </row>
    <row r="56" spans="1:5" ht="15" thickBot="1" x14ac:dyDescent="0.4">
      <c r="A56" s="1"/>
      <c r="B56" s="1"/>
      <c r="C56" s="50"/>
      <c r="D56" s="50"/>
      <c r="E56" s="1"/>
    </row>
    <row r="57" spans="1:5" ht="15" thickBot="1" x14ac:dyDescent="0.4">
      <c r="A57" s="82" t="s">
        <v>10</v>
      </c>
      <c r="B57" s="83" t="s">
        <v>98</v>
      </c>
      <c r="C57" s="84"/>
      <c r="D57" s="84"/>
      <c r="E57" s="1"/>
    </row>
    <row r="58" spans="1:5" ht="15" thickBot="1" x14ac:dyDescent="0.4">
      <c r="A58" s="8" t="s">
        <v>0</v>
      </c>
      <c r="B58" s="9" t="s">
        <v>11</v>
      </c>
      <c r="C58" s="50" t="s">
        <v>6</v>
      </c>
      <c r="D58" s="50" t="s">
        <v>7</v>
      </c>
      <c r="E58" s="1"/>
    </row>
    <row r="59" spans="1:5" ht="15" thickBot="1" x14ac:dyDescent="0.4">
      <c r="A59" s="10">
        <v>44187</v>
      </c>
      <c r="B59" s="11" t="s">
        <v>39</v>
      </c>
      <c r="C59" s="50"/>
      <c r="D59" s="50">
        <v>668800</v>
      </c>
      <c r="E59" s="1"/>
    </row>
    <row r="60" spans="1:5" ht="15" thickBot="1" x14ac:dyDescent="0.4">
      <c r="A60" s="10">
        <v>44196</v>
      </c>
      <c r="B60" s="11" t="s">
        <v>92</v>
      </c>
      <c r="C60" s="50">
        <f>+D59</f>
        <v>668800</v>
      </c>
      <c r="D60" s="50"/>
      <c r="E60" s="1"/>
    </row>
    <row r="61" spans="1:5" ht="15" thickBot="1" x14ac:dyDescent="0.4">
      <c r="A61" s="12"/>
      <c r="B61" s="11" t="s">
        <v>12</v>
      </c>
      <c r="C61" s="50">
        <f>SUM(C59:C60)</f>
        <v>668800</v>
      </c>
      <c r="D61" s="50">
        <f>D59</f>
        <v>668800</v>
      </c>
      <c r="E61" s="1"/>
    </row>
    <row r="62" spans="1:5" ht="15" thickBot="1" x14ac:dyDescent="0.4">
      <c r="A62" s="13"/>
      <c r="B62" s="9" t="s">
        <v>89</v>
      </c>
      <c r="C62" s="50"/>
      <c r="D62" s="50"/>
      <c r="E62" s="7"/>
    </row>
    <row r="63" spans="1:5" ht="15" thickBot="1" x14ac:dyDescent="0.4">
      <c r="A63" s="1"/>
      <c r="B63" s="1"/>
      <c r="C63" s="50"/>
      <c r="D63" s="50"/>
      <c r="E63" s="1"/>
    </row>
    <row r="64" spans="1:5" ht="15" thickBot="1" x14ac:dyDescent="0.4">
      <c r="A64" s="82" t="s">
        <v>10</v>
      </c>
      <c r="B64" s="83" t="s">
        <v>95</v>
      </c>
      <c r="C64" s="84"/>
      <c r="D64" s="84"/>
      <c r="E64" s="1"/>
    </row>
    <row r="65" spans="1:5" ht="15" thickBot="1" x14ac:dyDescent="0.4">
      <c r="A65" s="8" t="s">
        <v>0</v>
      </c>
      <c r="B65" s="9" t="s">
        <v>11</v>
      </c>
      <c r="C65" s="50" t="s">
        <v>6</v>
      </c>
      <c r="D65" s="50" t="s">
        <v>7</v>
      </c>
      <c r="E65" s="1"/>
    </row>
    <row r="66" spans="1:5" ht="15" thickBot="1" x14ac:dyDescent="0.4">
      <c r="A66" s="10">
        <v>44167</v>
      </c>
      <c r="B66" s="11" t="s">
        <v>33</v>
      </c>
      <c r="C66" s="50"/>
      <c r="D66" s="50">
        <v>38000000</v>
      </c>
      <c r="E66" s="1"/>
    </row>
    <row r="67" spans="1:5" ht="15" thickBot="1" x14ac:dyDescent="0.4">
      <c r="A67" s="12"/>
      <c r="B67" s="11" t="s">
        <v>15</v>
      </c>
      <c r="C67" s="50"/>
      <c r="D67" s="50">
        <f>D66</f>
        <v>38000000</v>
      </c>
      <c r="E67" s="1"/>
    </row>
    <row r="68" spans="1:5" ht="15" thickBot="1" x14ac:dyDescent="0.4">
      <c r="A68" s="13"/>
      <c r="B68" s="9" t="s">
        <v>14</v>
      </c>
      <c r="C68" s="50">
        <f>+D67</f>
        <v>38000000</v>
      </c>
      <c r="D68" s="50"/>
      <c r="E68" s="7"/>
    </row>
    <row r="69" spans="1:5" ht="15" thickBot="1" x14ac:dyDescent="0.4">
      <c r="E69" s="1"/>
    </row>
    <row r="70" spans="1:5" ht="15" thickBot="1" x14ac:dyDescent="0.4">
      <c r="A70" s="82" t="s">
        <v>10</v>
      </c>
      <c r="B70" s="83" t="s">
        <v>94</v>
      </c>
      <c r="C70" s="85"/>
      <c r="D70" s="86"/>
      <c r="E70" s="1"/>
    </row>
    <row r="71" spans="1:5" ht="15" thickBot="1" x14ac:dyDescent="0.4">
      <c r="A71" s="8" t="s">
        <v>0</v>
      </c>
      <c r="B71" s="9" t="s">
        <v>11</v>
      </c>
      <c r="C71" s="50" t="s">
        <v>6</v>
      </c>
      <c r="D71" s="50" t="s">
        <v>7</v>
      </c>
      <c r="E71" s="1"/>
    </row>
    <row r="72" spans="1:5" ht="15" thickBot="1" x14ac:dyDescent="0.4">
      <c r="A72" s="10">
        <v>44177</v>
      </c>
      <c r="B72" s="11" t="s">
        <v>102</v>
      </c>
      <c r="C72" s="50"/>
      <c r="D72" s="50">
        <v>3520000</v>
      </c>
      <c r="E72" s="1"/>
    </row>
    <row r="73" spans="1:5" ht="15" thickBot="1" x14ac:dyDescent="0.4">
      <c r="A73" s="12"/>
      <c r="B73" s="11"/>
      <c r="C73" s="50"/>
      <c r="D73" s="50"/>
      <c r="E73" s="1"/>
    </row>
    <row r="74" spans="1:5" ht="15" thickBot="1" x14ac:dyDescent="0.4">
      <c r="A74" s="13"/>
      <c r="B74" s="9" t="s">
        <v>14</v>
      </c>
      <c r="C74" s="50">
        <f>+D72</f>
        <v>3520000</v>
      </c>
      <c r="D74" s="50">
        <f>SUM(D72:D73)</f>
        <v>3520000</v>
      </c>
      <c r="E74" s="1"/>
    </row>
    <row r="75" spans="1:5" ht="15" thickBot="1" x14ac:dyDescent="0.4"/>
    <row r="76" spans="1:5" ht="15" thickBot="1" x14ac:dyDescent="0.4">
      <c r="A76" s="82" t="s">
        <v>10</v>
      </c>
      <c r="B76" s="83" t="s">
        <v>104</v>
      </c>
      <c r="C76" s="85"/>
      <c r="D76" s="86"/>
    </row>
    <row r="77" spans="1:5" ht="15" thickBot="1" x14ac:dyDescent="0.4">
      <c r="A77" s="8" t="s">
        <v>0</v>
      </c>
      <c r="B77" s="9" t="s">
        <v>11</v>
      </c>
      <c r="C77" s="50" t="s">
        <v>6</v>
      </c>
      <c r="D77" s="50" t="s">
        <v>7</v>
      </c>
    </row>
    <row r="78" spans="1:5" ht="15" thickBot="1" x14ac:dyDescent="0.4">
      <c r="A78" s="10">
        <v>44177</v>
      </c>
      <c r="B78" s="11" t="s">
        <v>105</v>
      </c>
      <c r="C78" s="50">
        <f>+'LIBRO DIARIO '!C19</f>
        <v>1980000</v>
      </c>
      <c r="D78" s="50"/>
    </row>
    <row r="79" spans="1:5" ht="15" thickBot="1" x14ac:dyDescent="0.4">
      <c r="A79" s="12"/>
      <c r="B79" s="11" t="s">
        <v>15</v>
      </c>
      <c r="C79" s="50"/>
      <c r="D79" s="50"/>
    </row>
    <row r="80" spans="1:5" ht="15" thickBot="1" x14ac:dyDescent="0.4">
      <c r="A80" s="13"/>
      <c r="B80" s="9" t="s">
        <v>14</v>
      </c>
      <c r="C80" s="50"/>
      <c r="D80" s="50">
        <f>+C78</f>
        <v>1980000</v>
      </c>
    </row>
  </sheetData>
  <mergeCells count="2">
    <mergeCell ref="B3:D3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48" sqref="A48"/>
    </sheetView>
  </sheetViews>
  <sheetFormatPr baseColWidth="10" defaultRowHeight="14.5" x14ac:dyDescent="0.35"/>
  <cols>
    <col min="1" max="1" width="27" customWidth="1"/>
    <col min="2" max="2" width="12" customWidth="1"/>
    <col min="3" max="3" width="14.1796875" bestFit="1" customWidth="1"/>
    <col min="4" max="4" width="19.81640625" customWidth="1"/>
    <col min="10" max="10" width="13.1796875" bestFit="1" customWidth="1"/>
  </cols>
  <sheetData>
    <row r="1" spans="1:11" x14ac:dyDescent="0.35">
      <c r="A1" s="29"/>
      <c r="B1" s="29"/>
      <c r="C1" s="29"/>
      <c r="D1" s="29"/>
      <c r="E1" s="29"/>
      <c r="F1" s="29"/>
      <c r="G1" s="1"/>
    </row>
    <row r="2" spans="1:11" ht="23.5" x14ac:dyDescent="0.55000000000000004">
      <c r="A2" s="88"/>
      <c r="B2" s="88"/>
      <c r="C2" s="89" t="s">
        <v>16</v>
      </c>
      <c r="D2" s="88"/>
      <c r="E2" s="88"/>
      <c r="F2" s="88"/>
      <c r="G2" s="1"/>
    </row>
    <row r="3" spans="1:11" ht="23.5" x14ac:dyDescent="0.55000000000000004">
      <c r="A3" s="89"/>
      <c r="B3" s="88"/>
      <c r="C3" s="88"/>
      <c r="D3" s="88"/>
      <c r="E3" s="88"/>
      <c r="F3" s="88"/>
      <c r="G3" s="1"/>
    </row>
    <row r="4" spans="1:11" ht="15" thickBot="1" x14ac:dyDescent="0.4">
      <c r="A4" s="55" t="s">
        <v>17</v>
      </c>
      <c r="B4" s="56"/>
      <c r="C4" s="56"/>
      <c r="D4" s="55" t="s">
        <v>18</v>
      </c>
      <c r="E4" s="55"/>
      <c r="F4" s="55"/>
      <c r="G4" s="1"/>
    </row>
    <row r="5" spans="1:11" ht="15" thickBot="1" x14ac:dyDescent="0.4">
      <c r="A5" s="57" t="s">
        <v>19</v>
      </c>
      <c r="B5" s="67" t="s">
        <v>20</v>
      </c>
      <c r="C5" s="68">
        <f>SUM(B6:B13)</f>
        <v>33384538</v>
      </c>
      <c r="D5" s="57" t="s">
        <v>21</v>
      </c>
      <c r="E5" s="66" t="s">
        <v>22</v>
      </c>
      <c r="F5" s="58">
        <v>0</v>
      </c>
      <c r="G5" s="1"/>
    </row>
    <row r="6" spans="1:11" ht="15" thickBot="1" x14ac:dyDescent="0.4">
      <c r="A6" s="33" t="s">
        <v>37</v>
      </c>
      <c r="B6" s="31">
        <f>+'LIBROS MAYORES'!D12</f>
        <v>23034760</v>
      </c>
      <c r="C6" s="31"/>
      <c r="D6" s="33"/>
      <c r="E6" s="32"/>
      <c r="F6" s="32"/>
      <c r="G6" s="1"/>
      <c r="H6" s="18"/>
    </row>
    <row r="7" spans="1:11" ht="15" thickBot="1" x14ac:dyDescent="0.4">
      <c r="A7" s="33" t="s">
        <v>63</v>
      </c>
      <c r="B7" s="31">
        <f>+'LIBROS MAYORES'!D55</f>
        <v>8256640</v>
      </c>
      <c r="C7" s="31"/>
      <c r="D7" s="33"/>
      <c r="E7" s="32"/>
      <c r="F7" s="32"/>
      <c r="G7" s="1"/>
    </row>
    <row r="8" spans="1:11" ht="15" thickBot="1" x14ac:dyDescent="0.4">
      <c r="A8" s="33" t="s">
        <v>36</v>
      </c>
      <c r="B8" s="31">
        <f>+'LIBROS MAYORES'!D33</f>
        <v>1980000</v>
      </c>
      <c r="C8" s="31"/>
      <c r="D8" s="33"/>
      <c r="E8" s="32"/>
      <c r="F8" s="32"/>
      <c r="G8" s="1"/>
      <c r="H8" s="17"/>
      <c r="I8" s="17"/>
      <c r="J8" s="17"/>
      <c r="K8" s="17"/>
    </row>
    <row r="9" spans="1:11" ht="15" thickBot="1" x14ac:dyDescent="0.4">
      <c r="A9" s="33" t="s">
        <v>111</v>
      </c>
      <c r="B9" s="31">
        <f>+'LIBROS MAYORES'!C47</f>
        <v>113138</v>
      </c>
      <c r="C9" s="31"/>
      <c r="D9" s="33"/>
      <c r="E9" s="32"/>
      <c r="F9" s="32"/>
      <c r="G9" s="1"/>
      <c r="H9" s="17"/>
      <c r="I9" s="17"/>
      <c r="J9" s="17"/>
      <c r="K9" s="17"/>
    </row>
    <row r="10" spans="1:11" ht="27" customHeight="1" thickBot="1" x14ac:dyDescent="0.4">
      <c r="A10" s="33"/>
      <c r="B10" s="31"/>
      <c r="C10" s="31"/>
      <c r="D10" s="33"/>
      <c r="E10" s="32"/>
      <c r="F10" s="32"/>
      <c r="G10" s="1"/>
      <c r="H10" s="118" t="s">
        <v>113</v>
      </c>
      <c r="I10" s="119"/>
      <c r="J10" s="119"/>
      <c r="K10" s="120"/>
    </row>
    <row r="11" spans="1:11" ht="27" customHeight="1" thickBot="1" x14ac:dyDescent="0.4">
      <c r="A11" s="33"/>
      <c r="B11" s="31"/>
      <c r="C11" s="31"/>
      <c r="D11" s="30" t="s">
        <v>3</v>
      </c>
      <c r="E11" s="32"/>
      <c r="F11" s="32"/>
      <c r="G11" s="1"/>
      <c r="H11" s="121"/>
      <c r="I11" s="122"/>
      <c r="J11" s="122"/>
      <c r="K11" s="123"/>
    </row>
    <row r="12" spans="1:11" ht="15" thickBot="1" x14ac:dyDescent="0.4">
      <c r="A12" s="33"/>
      <c r="B12" s="31"/>
      <c r="C12" s="31"/>
      <c r="D12" s="57" t="s">
        <v>23</v>
      </c>
      <c r="E12" s="58"/>
      <c r="F12" s="58">
        <v>0</v>
      </c>
      <c r="G12" s="1"/>
      <c r="H12" s="24" t="s">
        <v>27</v>
      </c>
      <c r="I12" s="17"/>
      <c r="J12" s="22">
        <v>3520000</v>
      </c>
      <c r="K12" s="25"/>
    </row>
    <row r="13" spans="1:11" ht="15" thickBot="1" x14ac:dyDescent="0.4">
      <c r="A13" s="33"/>
      <c r="B13" s="31"/>
      <c r="C13" s="31"/>
      <c r="D13" s="33"/>
      <c r="E13" s="32"/>
      <c r="F13" s="32"/>
      <c r="G13" s="1"/>
      <c r="H13" s="24" t="s">
        <v>28</v>
      </c>
      <c r="I13" s="17"/>
      <c r="J13" s="17"/>
      <c r="K13" s="25"/>
    </row>
    <row r="14" spans="1:11" ht="15" thickBot="1" x14ac:dyDescent="0.4">
      <c r="A14" s="57" t="s">
        <v>24</v>
      </c>
      <c r="B14" s="67"/>
      <c r="C14" s="68">
        <v>5500000</v>
      </c>
      <c r="D14" s="33"/>
      <c r="E14" s="32"/>
      <c r="F14" s="32"/>
      <c r="G14" s="1"/>
      <c r="H14" s="24" t="s">
        <v>29</v>
      </c>
      <c r="I14" s="17"/>
      <c r="J14" s="23">
        <f>-'LIBRO DIARIO '!C19</f>
        <v>-1980000</v>
      </c>
      <c r="K14" s="25"/>
    </row>
    <row r="15" spans="1:11" ht="15" thickBot="1" x14ac:dyDescent="0.4">
      <c r="A15" s="33" t="s">
        <v>49</v>
      </c>
      <c r="B15" s="31">
        <v>5500000</v>
      </c>
      <c r="C15" s="31"/>
      <c r="D15" s="33"/>
      <c r="E15" s="32"/>
      <c r="F15" s="32"/>
      <c r="G15" s="1"/>
      <c r="H15" s="24" t="s">
        <v>30</v>
      </c>
      <c r="I15" s="17"/>
      <c r="J15" s="23">
        <f>-'LIBRO DIARIO '!C24</f>
        <v>-155462</v>
      </c>
      <c r="K15" s="25"/>
    </row>
    <row r="16" spans="1:11" ht="15" thickBot="1" x14ac:dyDescent="0.4">
      <c r="A16" s="33"/>
      <c r="B16" s="31"/>
      <c r="C16" s="31"/>
      <c r="D16" s="57" t="s">
        <v>25</v>
      </c>
      <c r="E16" s="58"/>
      <c r="F16" s="58"/>
      <c r="G16" s="1"/>
      <c r="H16" s="24" t="s">
        <v>50</v>
      </c>
      <c r="I16" s="17"/>
      <c r="J16" s="22">
        <v>-500000</v>
      </c>
      <c r="K16" s="25"/>
    </row>
    <row r="17" spans="1:17" ht="15" thickBot="1" x14ac:dyDescent="0.4">
      <c r="A17" s="33"/>
      <c r="B17" s="31"/>
      <c r="C17" s="31"/>
      <c r="D17" s="33" t="s">
        <v>32</v>
      </c>
      <c r="E17" s="32">
        <v>38000000</v>
      </c>
      <c r="F17" s="32"/>
      <c r="G17" s="1"/>
      <c r="H17" s="62" t="s">
        <v>66</v>
      </c>
      <c r="I17" s="63"/>
      <c r="J17" s="65">
        <f>SUM(J12:J16)</f>
        <v>884538</v>
      </c>
      <c r="K17" s="64"/>
      <c r="L17" s="1"/>
      <c r="M17" s="1"/>
      <c r="N17" s="1"/>
      <c r="O17" s="1"/>
      <c r="P17" s="1"/>
      <c r="Q17" s="1"/>
    </row>
    <row r="18" spans="1:17" ht="15" thickBot="1" x14ac:dyDescent="0.4">
      <c r="A18" s="33"/>
      <c r="B18" s="31"/>
      <c r="C18" s="31"/>
      <c r="D18" s="33" t="s">
        <v>64</v>
      </c>
      <c r="E18" s="32">
        <v>884538</v>
      </c>
      <c r="F18" s="32"/>
      <c r="G18" s="1"/>
      <c r="H18" s="24"/>
      <c r="I18" s="17"/>
      <c r="J18" s="17"/>
      <c r="K18" s="25"/>
    </row>
    <row r="19" spans="1:17" ht="15" thickBot="1" x14ac:dyDescent="0.4">
      <c r="A19" s="33"/>
      <c r="B19" s="31"/>
      <c r="C19" s="31"/>
      <c r="D19" s="33" t="s">
        <v>65</v>
      </c>
      <c r="E19" s="32"/>
      <c r="F19" s="32">
        <f>+E17+E18</f>
        <v>38884538</v>
      </c>
      <c r="G19" s="1"/>
      <c r="H19" s="24"/>
      <c r="I19" s="17"/>
      <c r="J19" s="17"/>
      <c r="K19" s="25"/>
    </row>
    <row r="20" spans="1:17" ht="15" thickBot="1" x14ac:dyDescent="0.4">
      <c r="A20" s="57" t="s">
        <v>26</v>
      </c>
      <c r="B20" s="59"/>
      <c r="C20" s="60">
        <f>+C5+C14</f>
        <v>38884538</v>
      </c>
      <c r="D20" s="57" t="s">
        <v>26</v>
      </c>
      <c r="E20" s="61"/>
      <c r="F20" s="61">
        <f>+F19</f>
        <v>38884538</v>
      </c>
      <c r="G20" s="1"/>
      <c r="H20" s="26"/>
      <c r="I20" s="27"/>
      <c r="J20" s="27"/>
      <c r="K20" s="28"/>
    </row>
    <row r="21" spans="1:17" ht="15" x14ac:dyDescent="0.35">
      <c r="A21" s="14"/>
      <c r="B21" s="1"/>
      <c r="C21" s="1"/>
      <c r="D21" s="1"/>
      <c r="E21" s="1"/>
      <c r="F21" s="1"/>
      <c r="G21" s="1"/>
      <c r="H21" s="17"/>
      <c r="I21" s="17"/>
      <c r="J21" s="17"/>
      <c r="K21" s="17"/>
    </row>
    <row r="22" spans="1:17" x14ac:dyDescent="0.35">
      <c r="A22" s="1"/>
      <c r="B22" s="1"/>
      <c r="C22" s="1"/>
      <c r="D22" s="15">
        <f>+F20-C20</f>
        <v>0</v>
      </c>
      <c r="E22" s="1"/>
      <c r="F22" s="1"/>
      <c r="G22" s="1"/>
      <c r="H22" s="17"/>
      <c r="I22" s="17"/>
      <c r="J22" s="17"/>
      <c r="K22" s="17"/>
    </row>
    <row r="23" spans="1:17" x14ac:dyDescent="0.35">
      <c r="A23" s="1" t="s">
        <v>128</v>
      </c>
      <c r="B23" s="1"/>
      <c r="C23" s="1"/>
      <c r="D23" s="1"/>
      <c r="E23" s="1"/>
      <c r="F23" s="1"/>
      <c r="G23" s="1"/>
    </row>
    <row r="25" spans="1:17" x14ac:dyDescent="0.35">
      <c r="A25" t="s">
        <v>82</v>
      </c>
      <c r="B25" t="s">
        <v>3</v>
      </c>
      <c r="C25" t="s">
        <v>83</v>
      </c>
    </row>
    <row r="26" spans="1:17" ht="15" thickBot="1" x14ac:dyDescent="0.4">
      <c r="A26" s="37" t="s">
        <v>67</v>
      </c>
      <c r="B26" s="38"/>
      <c r="C26" s="38"/>
    </row>
    <row r="27" spans="1:17" ht="15" thickBot="1" x14ac:dyDescent="0.4">
      <c r="A27" s="37"/>
      <c r="B27" s="38"/>
      <c r="C27" s="38"/>
    </row>
    <row r="28" spans="1:17" x14ac:dyDescent="0.35">
      <c r="A28" s="34" t="s">
        <v>71</v>
      </c>
      <c r="C28" s="19"/>
    </row>
    <row r="29" spans="1:17" x14ac:dyDescent="0.35">
      <c r="A29" t="s">
        <v>70</v>
      </c>
      <c r="C29" s="19">
        <v>884538</v>
      </c>
    </row>
    <row r="30" spans="1:17" x14ac:dyDescent="0.35">
      <c r="A30" t="s">
        <v>69</v>
      </c>
      <c r="C30" s="35">
        <f>-B8</f>
        <v>-1980000</v>
      </c>
    </row>
    <row r="31" spans="1:17" x14ac:dyDescent="0.35">
      <c r="A31" t="s">
        <v>112</v>
      </c>
      <c r="C31" s="35">
        <f>-B9</f>
        <v>-113138</v>
      </c>
    </row>
    <row r="32" spans="1:17" ht="18.75" customHeight="1" thickBot="1" x14ac:dyDescent="0.4">
      <c r="A32" t="s">
        <v>34</v>
      </c>
      <c r="C32" s="35">
        <f>-B15</f>
        <v>-5500000</v>
      </c>
    </row>
    <row r="33" spans="1:8" ht="15" thickBot="1" x14ac:dyDescent="0.4">
      <c r="A33" s="44" t="s">
        <v>68</v>
      </c>
      <c r="B33" s="45"/>
      <c r="C33" s="46">
        <f>SUM(C29:C32)</f>
        <v>-6708600</v>
      </c>
    </row>
    <row r="34" spans="1:8" x14ac:dyDescent="0.35">
      <c r="C34" s="19"/>
      <c r="D34" s="20"/>
    </row>
    <row r="35" spans="1:8" x14ac:dyDescent="0.35">
      <c r="A35" t="s">
        <v>73</v>
      </c>
      <c r="C35" s="19">
        <v>38000000</v>
      </c>
    </row>
    <row r="36" spans="1:8" ht="15" thickBot="1" x14ac:dyDescent="0.4">
      <c r="A36" t="s">
        <v>73</v>
      </c>
      <c r="C36" s="19">
        <f>+B6+B7</f>
        <v>31291400</v>
      </c>
    </row>
    <row r="37" spans="1:8" ht="15" thickBot="1" x14ac:dyDescent="0.4">
      <c r="A37" s="44" t="s">
        <v>72</v>
      </c>
      <c r="B37" s="45"/>
      <c r="C37" s="46">
        <f>+C36-C35</f>
        <v>-6708600</v>
      </c>
      <c r="D37" s="20"/>
    </row>
    <row r="38" spans="1:8" x14ac:dyDescent="0.35">
      <c r="C38" s="19"/>
    </row>
    <row r="39" spans="1:8" x14ac:dyDescent="0.35">
      <c r="C39" s="19"/>
    </row>
    <row r="40" spans="1:8" ht="15" thickBot="1" x14ac:dyDescent="0.4"/>
    <row r="41" spans="1:8" ht="21.5" thickBot="1" x14ac:dyDescent="0.4">
      <c r="A41" s="36"/>
      <c r="B41" s="115" t="s">
        <v>74</v>
      </c>
      <c r="C41" s="116"/>
      <c r="D41" s="116"/>
      <c r="E41" s="116"/>
      <c r="F41" s="116"/>
      <c r="G41" s="116"/>
      <c r="H41" s="117"/>
    </row>
    <row r="42" spans="1:8" ht="44" thickBot="1" x14ac:dyDescent="0.4">
      <c r="A42" s="124" t="s">
        <v>75</v>
      </c>
      <c r="B42" s="125" t="s">
        <v>75</v>
      </c>
      <c r="C42" s="125" t="s">
        <v>76</v>
      </c>
      <c r="D42" s="125" t="s">
        <v>77</v>
      </c>
      <c r="E42" s="125" t="s">
        <v>78</v>
      </c>
      <c r="F42" s="125" t="s">
        <v>79</v>
      </c>
      <c r="G42" s="125" t="s">
        <v>80</v>
      </c>
      <c r="H42" s="125" t="s">
        <v>81</v>
      </c>
    </row>
    <row r="43" spans="1:8" ht="15" thickBot="1" x14ac:dyDescent="0.4">
      <c r="A43" s="39" t="s">
        <v>84</v>
      </c>
      <c r="B43" s="40"/>
      <c r="C43" s="41">
        <f>+E17</f>
        <v>38000000</v>
      </c>
      <c r="D43" s="40"/>
      <c r="E43" s="40"/>
      <c r="F43" s="40"/>
      <c r="G43" s="40"/>
      <c r="H43" s="41">
        <f>+C43</f>
        <v>38000000</v>
      </c>
    </row>
    <row r="44" spans="1:8" ht="15" thickBot="1" x14ac:dyDescent="0.4">
      <c r="A44" s="39" t="s">
        <v>85</v>
      </c>
      <c r="B44" s="40"/>
      <c r="C44" s="40"/>
      <c r="D44" s="40"/>
      <c r="E44" s="40"/>
      <c r="F44" s="40"/>
      <c r="G44" s="42">
        <f>+C29</f>
        <v>884538</v>
      </c>
      <c r="H44" s="43">
        <f>+G44</f>
        <v>884538</v>
      </c>
    </row>
    <row r="45" spans="1:8" ht="15" thickBot="1" x14ac:dyDescent="0.4">
      <c r="A45" s="39"/>
      <c r="B45" s="40"/>
      <c r="C45" s="41">
        <f>+C43</f>
        <v>38000000</v>
      </c>
      <c r="D45" s="40"/>
      <c r="E45" s="40"/>
      <c r="F45" s="40"/>
      <c r="G45" s="43">
        <f>+G44</f>
        <v>884538</v>
      </c>
      <c r="H45" s="43">
        <f>+H43+H44</f>
        <v>38884538</v>
      </c>
    </row>
  </sheetData>
  <mergeCells count="2">
    <mergeCell ref="B41:H41"/>
    <mergeCell ref="H10:K1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LIBRO DIARIO </vt:lpstr>
      <vt:lpstr>Libros Auxiliares </vt:lpstr>
      <vt:lpstr>LIBROS MAYORES</vt:lpstr>
      <vt:lpstr>EEFF-FLUJOS-CAMBIO PATRIMONIO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Sandrita</dc:creator>
  <cp:lastModifiedBy>Isabel Nuñez</cp:lastModifiedBy>
  <dcterms:created xsi:type="dcterms:W3CDTF">2020-07-15T20:32:30Z</dcterms:created>
  <dcterms:modified xsi:type="dcterms:W3CDTF">2020-12-24T02:37:35Z</dcterms:modified>
</cp:coreProperties>
</file>